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nnar\Documents\Tech Writing Temple\Upper Chi Proposal Final Project\"/>
    </mc:Choice>
  </mc:AlternateContent>
  <xr:revisionPtr revIDLastSave="0" documentId="13_ncr:1_{316EB2CA-E227-4F96-8E85-7B2DFC77C703}" xr6:coauthVersionLast="45" xr6:coauthVersionMax="45" xr10:uidLastSave="{00000000-0000-0000-0000-000000000000}"/>
  <bookViews>
    <workbookView xWindow="-120" yWindow="-120" windowWidth="24240" windowHeight="13140" xr2:uid="{FB03F204-85BB-456C-9D3C-C2CAB8E8A090}"/>
  </bookViews>
  <sheets>
    <sheet name="Billing Matrix" sheetId="4" r:id="rId1"/>
    <sheet name="Manhole Rehabilitation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5" l="1"/>
  <c r="F19" i="5"/>
  <c r="F18" i="5"/>
  <c r="F17" i="5"/>
  <c r="F16" i="5"/>
  <c r="F15" i="5"/>
  <c r="F14" i="5"/>
  <c r="F13" i="5"/>
  <c r="F12" i="5"/>
  <c r="F11" i="5"/>
  <c r="C11" i="5"/>
  <c r="F10" i="5"/>
  <c r="F9" i="5"/>
  <c r="F8" i="5"/>
  <c r="F7" i="5"/>
  <c r="F6" i="5"/>
  <c r="F5" i="5"/>
  <c r="E19" i="5"/>
  <c r="E18" i="5"/>
  <c r="E16" i="5"/>
  <c r="E15" i="5"/>
  <c r="E14" i="5"/>
  <c r="E13" i="5"/>
  <c r="E12" i="5"/>
  <c r="E10" i="5"/>
  <c r="E9" i="5"/>
  <c r="E8" i="5"/>
  <c r="E7" i="5"/>
  <c r="E6" i="5"/>
  <c r="E5" i="5"/>
  <c r="C19" i="5"/>
  <c r="C18" i="5"/>
  <c r="C17" i="5"/>
  <c r="C15" i="5"/>
  <c r="C13" i="5"/>
  <c r="C12" i="5"/>
  <c r="C10" i="5"/>
  <c r="C7" i="5"/>
  <c r="C6" i="5"/>
  <c r="C5" i="5"/>
  <c r="L41" i="4" l="1"/>
  <c r="L28" i="4"/>
  <c r="L18" i="4"/>
  <c r="L39" i="4"/>
  <c r="L38" i="4"/>
  <c r="L37" i="4"/>
  <c r="L36" i="4"/>
  <c r="L35" i="4"/>
  <c r="L34" i="4"/>
  <c r="L33" i="4"/>
  <c r="L32" i="4"/>
  <c r="L31" i="4"/>
  <c r="L30" i="4"/>
  <c r="L27" i="4"/>
  <c r="L26" i="4"/>
  <c r="L25" i="4"/>
  <c r="L24" i="4"/>
  <c r="L23" i="4"/>
  <c r="L22" i="4"/>
  <c r="L21" i="4"/>
  <c r="L20" i="4"/>
  <c r="L11" i="4"/>
  <c r="L10" i="4"/>
  <c r="L9" i="4"/>
  <c r="L8" i="4"/>
  <c r="L7" i="4"/>
  <c r="L17" i="4"/>
  <c r="L16" i="4"/>
  <c r="L15" i="4"/>
  <c r="L14" i="4"/>
  <c r="L13" i="4"/>
  <c r="L12" i="4"/>
  <c r="L5" i="4"/>
  <c r="J39" i="4"/>
  <c r="J38" i="4"/>
  <c r="J37" i="4"/>
  <c r="J36" i="4"/>
  <c r="J35" i="4"/>
  <c r="J34" i="4"/>
  <c r="J33" i="4"/>
  <c r="J32" i="4"/>
  <c r="J31" i="4"/>
  <c r="J30" i="4"/>
  <c r="J27" i="4"/>
  <c r="J26" i="4"/>
  <c r="J25" i="4"/>
  <c r="J24" i="4"/>
  <c r="J23" i="4"/>
  <c r="J22" i="4"/>
  <c r="J21" i="4"/>
  <c r="J20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F24" i="4"/>
  <c r="F23" i="4"/>
  <c r="K37" i="4"/>
  <c r="K30" i="4"/>
  <c r="K17" i="4"/>
  <c r="K11" i="4"/>
  <c r="K10" i="4"/>
  <c r="F39" i="4"/>
  <c r="F38" i="4"/>
  <c r="H37" i="4"/>
  <c r="F36" i="4"/>
  <c r="F35" i="4"/>
  <c r="F34" i="4"/>
  <c r="F33" i="4"/>
  <c r="G32" i="4"/>
  <c r="G31" i="4"/>
  <c r="H30" i="4"/>
  <c r="G27" i="4"/>
  <c r="F26" i="4"/>
  <c r="G25" i="4"/>
  <c r="F22" i="4"/>
  <c r="F21" i="4"/>
  <c r="F20" i="4"/>
  <c r="H17" i="4"/>
  <c r="G16" i="4"/>
  <c r="F15" i="4"/>
  <c r="F14" i="4"/>
  <c r="F13" i="4"/>
  <c r="F12" i="4"/>
  <c r="G11" i="4"/>
  <c r="H10" i="4"/>
  <c r="H9" i="4"/>
  <c r="G8" i="4"/>
  <c r="F7" i="4"/>
  <c r="F6" i="4"/>
  <c r="F5" i="4"/>
  <c r="C39" i="4"/>
  <c r="C38" i="4"/>
  <c r="C37" i="4"/>
  <c r="C36" i="4"/>
  <c r="C35" i="4"/>
  <c r="C34" i="4"/>
  <c r="C33" i="4"/>
  <c r="C32" i="4"/>
  <c r="C31" i="4"/>
  <c r="C30" i="4"/>
  <c r="C27" i="4"/>
  <c r="C26" i="4"/>
  <c r="C25" i="4"/>
  <c r="C24" i="4"/>
  <c r="C23" i="4"/>
  <c r="C22" i="4"/>
  <c r="C21" i="4"/>
  <c r="C20" i="4"/>
  <c r="C17" i="4"/>
  <c r="C16" i="4"/>
  <c r="C15" i="4"/>
  <c r="C14" i="4"/>
  <c r="C13" i="4"/>
  <c r="C12" i="4"/>
  <c r="C11" i="4"/>
  <c r="C10" i="4"/>
  <c r="C9" i="4"/>
  <c r="C7" i="4"/>
  <c r="C8" i="4"/>
  <c r="C6" i="4"/>
  <c r="C5" i="4"/>
  <c r="L6" i="4" l="1"/>
  <c r="L40" i="4" l="1"/>
</calcChain>
</file>

<file path=xl/sharedStrings.xml><?xml version="1.0" encoding="utf-8"?>
<sst xmlns="http://schemas.openxmlformats.org/spreadsheetml/2006/main" count="165" uniqueCount="84">
  <si>
    <t>Street</t>
  </si>
  <si>
    <t>Cherry Tree Rd</t>
  </si>
  <si>
    <t>Woodstream Rd</t>
  </si>
  <si>
    <t>Bethel Rd</t>
  </si>
  <si>
    <t>Peach St</t>
  </si>
  <si>
    <t>Dutton St</t>
  </si>
  <si>
    <t>8"</t>
  </si>
  <si>
    <t>10"</t>
  </si>
  <si>
    <t>12"</t>
  </si>
  <si>
    <t>Pipe Size</t>
  </si>
  <si>
    <t>Laterals</t>
  </si>
  <si>
    <t>S. Riviera Ln</t>
  </si>
  <si>
    <t>Jefferson St</t>
  </si>
  <si>
    <t>Ruth Ave</t>
  </si>
  <si>
    <t>Rogers Ave</t>
  </si>
  <si>
    <t>Bethel Ave</t>
  </si>
  <si>
    <t>Carol Ln</t>
  </si>
  <si>
    <t>Orchard Way</t>
  </si>
  <si>
    <t>Orchard Ave</t>
  </si>
  <si>
    <t>Cotton Ln</t>
  </si>
  <si>
    <t>Boxwood Ln</t>
  </si>
  <si>
    <t>Hidden Valley Rd</t>
  </si>
  <si>
    <t>Willowbrook Rd</t>
  </si>
  <si>
    <t>Haudie Ann Rd</t>
  </si>
  <si>
    <t>Cherry St</t>
  </si>
  <si>
    <t>Apple St</t>
  </si>
  <si>
    <t>Mulberry St</t>
  </si>
  <si>
    <t>Currant St</t>
  </si>
  <si>
    <t>W. Colonial Dr</t>
  </si>
  <si>
    <t>E. Colonial Dr</t>
  </si>
  <si>
    <t>Pilgrim Dr</t>
  </si>
  <si>
    <t>Valley Forge Dr</t>
  </si>
  <si>
    <t>Sommers Ln</t>
  </si>
  <si>
    <t>Marten Ln</t>
  </si>
  <si>
    <t>Furey Rd</t>
  </si>
  <si>
    <t>Bernard St</t>
  </si>
  <si>
    <t>Celia Dr</t>
  </si>
  <si>
    <t>Setups</t>
  </si>
  <si>
    <t>Joint Quantity</t>
  </si>
  <si>
    <t>Billing Matrix</t>
  </si>
  <si>
    <t>Setups per $600</t>
  </si>
  <si>
    <t>Cost Per 8" Joint ($15)</t>
  </si>
  <si>
    <t>Cost Per 10" Joint ($18)</t>
  </si>
  <si>
    <t>Cost Per 12" Joint ($22)</t>
  </si>
  <si>
    <t>Traffic Control Fee ($)800</t>
  </si>
  <si>
    <t>Total</t>
  </si>
  <si>
    <t>Unit Costs</t>
  </si>
  <si>
    <t>Traffic Control</t>
  </si>
  <si>
    <t>Setups ($)</t>
  </si>
  <si>
    <t>Testing 8" ($)</t>
  </si>
  <si>
    <t>Testing 10" ($)</t>
  </si>
  <si>
    <t>Testing 12" ($)</t>
  </si>
  <si>
    <t>Lateral Testing ($24)</t>
  </si>
  <si>
    <t>Lateral Testing ($)</t>
  </si>
  <si>
    <t>Phase 1</t>
  </si>
  <si>
    <t>Phase 3</t>
  </si>
  <si>
    <t>Phase 2</t>
  </si>
  <si>
    <t>Total Cost of Test-and-Seal:</t>
  </si>
  <si>
    <t>Manhole Rehabilitation Billing Matrix</t>
  </si>
  <si>
    <t>Manhole ID</t>
  </si>
  <si>
    <t>Injection Grouting Y/N</t>
  </si>
  <si>
    <t>Billing</t>
  </si>
  <si>
    <t>Lining Y/N</t>
  </si>
  <si>
    <t>Costs</t>
  </si>
  <si>
    <t xml:space="preserve">Cementitious Lining $ </t>
  </si>
  <si>
    <t xml:space="preserve">Injection Grouting $ </t>
  </si>
  <si>
    <t>UC-001</t>
  </si>
  <si>
    <t>UC-002</t>
  </si>
  <si>
    <t>UC-003</t>
  </si>
  <si>
    <t>UC-004</t>
  </si>
  <si>
    <t>UC-005</t>
  </si>
  <si>
    <t>UC-006</t>
  </si>
  <si>
    <t>UC-007</t>
  </si>
  <si>
    <t>UC-008</t>
  </si>
  <si>
    <t>UC-009</t>
  </si>
  <si>
    <t>UC-010</t>
  </si>
  <si>
    <t>UC-011</t>
  </si>
  <si>
    <t>UC-012</t>
  </si>
  <si>
    <t>UC-013</t>
  </si>
  <si>
    <t>UC-014</t>
  </si>
  <si>
    <t>UC-015</t>
  </si>
  <si>
    <t>Y</t>
  </si>
  <si>
    <t>N</t>
  </si>
  <si>
    <t>Phases 4 &amp;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</si>
</sst>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9">
    <xf numFmtId="0" fontId="0" fillId="0" borderId="0" xfId="0"/>
    <xf numFmtId="0" fontId="0" fillId="6" borderId="0" xfId="0" applyFill="1"/>
    <xf numFmtId="0" fontId="0" fillId="7" borderId="0" xfId="0" applyFill="1" applyBorder="1"/>
    <xf numFmtId="0" fontId="0" fillId="8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0" fillId="7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10" borderId="0" xfId="0" applyFont="1" applyFill="1" applyBorder="1"/>
    <xf numFmtId="0" fontId="1" fillId="10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wrapText="1"/>
    </xf>
    <xf numFmtId="0" fontId="1" fillId="10" borderId="0" xfId="0" applyFont="1" applyFill="1" applyBorder="1" applyAlignment="1">
      <alignment horizontal="center" wrapText="1"/>
    </xf>
    <xf numFmtId="0" fontId="4" fillId="10" borderId="0" xfId="0" applyFont="1" applyFill="1" applyBorder="1" applyAlignment="1">
      <alignment wrapText="1"/>
    </xf>
    <xf numFmtId="0" fontId="0" fillId="10" borderId="0" xfId="0" applyFill="1" applyBorder="1"/>
    <xf numFmtId="44" fontId="5" fillId="10" borderId="0" xfId="1" applyFont="1" applyFill="1" applyBorder="1"/>
    <xf numFmtId="0" fontId="0" fillId="12" borderId="9" xfId="0" applyFill="1" applyBorder="1" applyAlignment="1">
      <alignment horizontal="center"/>
    </xf>
    <xf numFmtId="0" fontId="0" fillId="8" borderId="9" xfId="0" applyFill="1" applyBorder="1"/>
    <xf numFmtId="0" fontId="0" fillId="8" borderId="9" xfId="0" applyFill="1" applyBorder="1" applyAlignment="1">
      <alignment horizontal="center"/>
    </xf>
    <xf numFmtId="44" fontId="0" fillId="8" borderId="9" xfId="1" applyFont="1" applyFill="1" applyBorder="1" applyAlignment="1">
      <alignment horizontal="center"/>
    </xf>
    <xf numFmtId="1" fontId="0" fillId="8" borderId="9" xfId="0" applyNumberFormat="1" applyFill="1" applyBorder="1" applyAlignment="1">
      <alignment horizontal="center"/>
    </xf>
    <xf numFmtId="44" fontId="0" fillId="8" borderId="9" xfId="1" applyFont="1" applyFill="1" applyBorder="1"/>
    <xf numFmtId="0" fontId="0" fillId="11" borderId="9" xfId="0" applyFill="1" applyBorder="1" applyAlignment="1">
      <alignment horizontal="center"/>
    </xf>
    <xf numFmtId="44" fontId="0" fillId="11" borderId="9" xfId="1" applyFont="1" applyFill="1" applyBorder="1"/>
    <xf numFmtId="0" fontId="0" fillId="4" borderId="9" xfId="0" applyFill="1" applyBorder="1"/>
    <xf numFmtId="44" fontId="0" fillId="10" borderId="9" xfId="1" applyFont="1" applyFill="1" applyBorder="1"/>
    <xf numFmtId="44" fontId="0" fillId="4" borderId="9" xfId="1" applyFont="1" applyFill="1" applyBorder="1"/>
    <xf numFmtId="0" fontId="0" fillId="9" borderId="9" xfId="0" applyFill="1" applyBorder="1"/>
    <xf numFmtId="0" fontId="0" fillId="9" borderId="9" xfId="0" applyFill="1" applyBorder="1" applyAlignment="1">
      <alignment horizontal="center"/>
    </xf>
    <xf numFmtId="44" fontId="0" fillId="9" borderId="9" xfId="1" applyFont="1" applyFill="1" applyBorder="1" applyAlignment="1">
      <alignment horizontal="center"/>
    </xf>
    <xf numFmtId="1" fontId="0" fillId="9" borderId="9" xfId="0" applyNumberFormat="1" applyFill="1" applyBorder="1" applyAlignment="1">
      <alignment horizontal="center"/>
    </xf>
    <xf numFmtId="44" fontId="0" fillId="9" borderId="9" xfId="1" applyFont="1" applyFill="1" applyBorder="1"/>
    <xf numFmtId="0" fontId="0" fillId="3" borderId="9" xfId="0" applyFill="1" applyBorder="1"/>
    <xf numFmtId="0" fontId="0" fillId="3" borderId="9" xfId="0" applyFill="1" applyBorder="1" applyAlignment="1">
      <alignment horizontal="center"/>
    </xf>
    <xf numFmtId="44" fontId="0" fillId="3" borderId="9" xfId="1" applyFon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44" fontId="0" fillId="3" borderId="9" xfId="1" applyFont="1" applyFill="1" applyBorder="1"/>
    <xf numFmtId="44" fontId="0" fillId="11" borderId="9" xfId="1" applyFont="1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0" fillId="16" borderId="9" xfId="0" applyFill="1" applyBorder="1" applyAlignment="1">
      <alignment horizontal="center"/>
    </xf>
    <xf numFmtId="44" fontId="0" fillId="12" borderId="9" xfId="1" applyFont="1" applyFill="1" applyBorder="1" applyAlignment="1">
      <alignment horizontal="center"/>
    </xf>
    <xf numFmtId="44" fontId="0" fillId="14" borderId="9" xfId="1" applyFont="1" applyFill="1" applyBorder="1" applyAlignment="1">
      <alignment horizontal="center"/>
    </xf>
    <xf numFmtId="44" fontId="0" fillId="15" borderId="9" xfId="0" applyNumberFormat="1" applyFill="1" applyBorder="1"/>
    <xf numFmtId="0" fontId="0" fillId="12" borderId="0" xfId="0" applyFill="1" applyBorder="1" applyAlignment="1">
      <alignment horizontal="center" wrapText="1"/>
    </xf>
    <xf numFmtId="0" fontId="0" fillId="13" borderId="0" xfId="0" applyFill="1" applyBorder="1" applyAlignment="1">
      <alignment horizontal="center" vertical="center" wrapText="1"/>
    </xf>
    <xf numFmtId="0" fontId="0" fillId="12" borderId="0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44" fontId="5" fillId="10" borderId="0" xfId="0" applyNumberFormat="1" applyFont="1" applyFill="1" applyBorder="1"/>
    <xf numFmtId="0" fontId="4" fillId="10" borderId="1" xfId="0" applyFont="1" applyFill="1" applyBorder="1"/>
    <xf numFmtId="0" fontId="7" fillId="10" borderId="2" xfId="0" applyFont="1" applyFill="1" applyBorder="1"/>
    <xf numFmtId="0" fontId="0" fillId="10" borderId="2" xfId="0" applyFill="1" applyBorder="1"/>
    <xf numFmtId="0" fontId="0" fillId="10" borderId="3" xfId="0" applyFill="1" applyBorder="1"/>
    <xf numFmtId="0" fontId="0" fillId="5" borderId="4" xfId="0" applyFill="1" applyBorder="1" applyAlignment="1">
      <alignment horizontal="center"/>
    </xf>
    <xf numFmtId="0" fontId="0" fillId="10" borderId="5" xfId="0" applyFill="1" applyBorder="1"/>
    <xf numFmtId="0" fontId="1" fillId="10" borderId="4" xfId="0" applyFont="1" applyFill="1" applyBorder="1" applyAlignment="1">
      <alignment horizontal="center"/>
    </xf>
    <xf numFmtId="0" fontId="6" fillId="10" borderId="0" xfId="0" applyFont="1" applyFill="1" applyBorder="1"/>
    <xf numFmtId="0" fontId="0" fillId="10" borderId="6" xfId="0" applyFill="1" applyBorder="1"/>
    <xf numFmtId="0" fontId="0" fillId="10" borderId="7" xfId="0" applyFill="1" applyBorder="1"/>
    <xf numFmtId="44" fontId="5" fillId="10" borderId="7" xfId="0" applyNumberFormat="1" applyFont="1" applyFill="1" applyBorder="1"/>
    <xf numFmtId="0" fontId="0" fillId="10" borderId="8" xfId="0" applyFill="1" applyBorder="1"/>
    <xf numFmtId="0" fontId="3" fillId="5" borderId="4" xfId="0" applyFont="1" applyFill="1" applyBorder="1"/>
    <xf numFmtId="0" fontId="0" fillId="2" borderId="0" xfId="0" applyFill="1" applyBorder="1" applyAlignment="1">
      <alignment horizontal="center"/>
    </xf>
    <xf numFmtId="0" fontId="0" fillId="5" borderId="4" xfId="0" applyFill="1" applyBorder="1"/>
    <xf numFmtId="0" fontId="1" fillId="10" borderId="4" xfId="0" applyFont="1" applyFill="1" applyBorder="1"/>
    <xf numFmtId="0" fontId="0" fillId="10" borderId="4" xfId="0" applyFill="1" applyBorder="1"/>
    <xf numFmtId="0" fontId="8" fillId="10" borderId="7" xfId="0" applyFont="1" applyFill="1" applyBorder="1"/>
    <xf numFmtId="0" fontId="9" fillId="10" borderId="7" xfId="0" applyFont="1" applyFill="1" applyBorder="1"/>
    <xf numFmtId="0" fontId="0" fillId="10" borderId="0" xfId="0" applyFill="1" applyBorder="1" applyAlignment="1">
      <alignment horizontal="center"/>
    </xf>
    <xf numFmtId="0" fontId="4" fillId="10" borderId="0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46217-4033-4BB8-9CBC-C810DC3369E7}">
  <dimension ref="A1:T41"/>
  <sheetViews>
    <sheetView tabSelected="1" workbookViewId="0">
      <selection activeCell="K2" sqref="K2"/>
    </sheetView>
  </sheetViews>
  <sheetFormatPr defaultRowHeight="15" x14ac:dyDescent="0.25"/>
  <cols>
    <col min="1" max="1" width="16" customWidth="1"/>
    <col min="2" max="2" width="9.85546875" customWidth="1"/>
    <col min="3" max="3" width="17.28515625" customWidth="1"/>
    <col min="4" max="5" width="13.5703125" customWidth="1"/>
    <col min="6" max="6" width="17.5703125" customWidth="1"/>
    <col min="7" max="7" width="11.5703125" bestFit="1" customWidth="1"/>
    <col min="8" max="8" width="10.5703125" bestFit="1" customWidth="1"/>
    <col min="10" max="10" width="17.5703125" bestFit="1" customWidth="1"/>
    <col min="11" max="11" width="16" customWidth="1"/>
    <col min="12" max="12" width="22.85546875" customWidth="1"/>
    <col min="15" max="15" width="14.140625" customWidth="1"/>
    <col min="20" max="20" width="9.85546875" bestFit="1" customWidth="1"/>
  </cols>
  <sheetData>
    <row r="1" spans="1:20" ht="23.25" x14ac:dyDescent="0.35">
      <c r="A1" s="48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/>
      <c r="S1" s="1"/>
      <c r="T1" s="1"/>
    </row>
    <row r="2" spans="1:20" ht="30" x14ac:dyDescent="0.25">
      <c r="A2" s="60" t="s">
        <v>46</v>
      </c>
      <c r="B2" s="2" t="s">
        <v>48</v>
      </c>
      <c r="C2" s="3" t="s">
        <v>49</v>
      </c>
      <c r="D2" s="4" t="s">
        <v>50</v>
      </c>
      <c r="E2" s="5" t="s">
        <v>51</v>
      </c>
      <c r="F2" s="61" t="s">
        <v>53</v>
      </c>
      <c r="G2" s="6" t="s">
        <v>47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53"/>
      <c r="S2" s="1"/>
      <c r="T2" s="1"/>
    </row>
    <row r="3" spans="1:20" x14ac:dyDescent="0.25">
      <c r="A3" s="62"/>
      <c r="B3" s="7">
        <v>600</v>
      </c>
      <c r="C3" s="3">
        <v>15</v>
      </c>
      <c r="D3" s="4">
        <v>18</v>
      </c>
      <c r="E3" s="5">
        <v>22</v>
      </c>
      <c r="F3" s="61">
        <v>24</v>
      </c>
      <c r="G3" s="8">
        <v>800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53"/>
      <c r="S3" s="1"/>
      <c r="T3" s="1"/>
    </row>
    <row r="4" spans="1:20" ht="46.5" x14ac:dyDescent="0.35">
      <c r="A4" s="63" t="s">
        <v>0</v>
      </c>
      <c r="B4" s="10" t="s">
        <v>37</v>
      </c>
      <c r="C4" s="11" t="s">
        <v>40</v>
      </c>
      <c r="D4" s="10" t="s">
        <v>9</v>
      </c>
      <c r="E4" s="10" t="s">
        <v>38</v>
      </c>
      <c r="F4" s="12" t="s">
        <v>41</v>
      </c>
      <c r="G4" s="12" t="s">
        <v>42</v>
      </c>
      <c r="H4" s="12" t="s">
        <v>43</v>
      </c>
      <c r="I4" s="12" t="s">
        <v>10</v>
      </c>
      <c r="J4" s="12" t="s">
        <v>52</v>
      </c>
      <c r="K4" s="12" t="s">
        <v>44</v>
      </c>
      <c r="L4" s="13" t="s">
        <v>45</v>
      </c>
      <c r="M4" s="14"/>
      <c r="N4" s="14"/>
      <c r="O4" s="14"/>
      <c r="P4" s="14"/>
      <c r="Q4" s="14"/>
      <c r="R4" s="53"/>
    </row>
    <row r="5" spans="1:20" x14ac:dyDescent="0.25">
      <c r="A5" s="17" t="s">
        <v>5</v>
      </c>
      <c r="B5" s="18">
        <v>10</v>
      </c>
      <c r="C5" s="19">
        <f t="shared" ref="C5:C17" si="0">B5*600</f>
        <v>6000</v>
      </c>
      <c r="D5" s="18" t="s">
        <v>6</v>
      </c>
      <c r="E5" s="20">
        <v>513</v>
      </c>
      <c r="F5" s="21">
        <f>E5*15</f>
        <v>7695</v>
      </c>
      <c r="G5" s="21"/>
      <c r="H5" s="21"/>
      <c r="I5" s="22">
        <v>12</v>
      </c>
      <c r="J5" s="23">
        <f>I5*F3</f>
        <v>288</v>
      </c>
      <c r="K5" s="24"/>
      <c r="L5" s="25">
        <f>C3+F5+J5</f>
        <v>7998</v>
      </c>
      <c r="M5" s="14"/>
      <c r="N5" s="14"/>
      <c r="O5" s="14"/>
      <c r="P5" s="14"/>
      <c r="Q5" s="14"/>
      <c r="R5" s="53"/>
    </row>
    <row r="6" spans="1:20" x14ac:dyDescent="0.25">
      <c r="A6" s="17" t="s">
        <v>11</v>
      </c>
      <c r="B6" s="18">
        <v>3</v>
      </c>
      <c r="C6" s="19">
        <f t="shared" si="0"/>
        <v>1800</v>
      </c>
      <c r="D6" s="18" t="s">
        <v>6</v>
      </c>
      <c r="E6" s="20">
        <v>282</v>
      </c>
      <c r="F6" s="21">
        <f>E6*15</f>
        <v>4230</v>
      </c>
      <c r="G6" s="21"/>
      <c r="H6" s="21"/>
      <c r="I6" s="22">
        <v>6</v>
      </c>
      <c r="J6" s="23">
        <f>I6*F3</f>
        <v>144</v>
      </c>
      <c r="K6" s="26"/>
      <c r="L6" s="25">
        <f>C6+F6</f>
        <v>6030</v>
      </c>
      <c r="M6" s="14"/>
      <c r="N6" s="14"/>
      <c r="O6" s="14"/>
      <c r="P6" s="14"/>
      <c r="Q6" s="14"/>
      <c r="R6" s="53"/>
    </row>
    <row r="7" spans="1:20" x14ac:dyDescent="0.25">
      <c r="A7" s="17" t="s">
        <v>12</v>
      </c>
      <c r="B7" s="18">
        <v>8</v>
      </c>
      <c r="C7" s="19">
        <f t="shared" si="0"/>
        <v>4800</v>
      </c>
      <c r="D7" s="18" t="s">
        <v>6</v>
      </c>
      <c r="E7" s="20">
        <v>557</v>
      </c>
      <c r="F7" s="21">
        <f>E7*C3</f>
        <v>8355</v>
      </c>
      <c r="G7" s="21"/>
      <c r="H7" s="21"/>
      <c r="I7" s="22">
        <v>9</v>
      </c>
      <c r="J7" s="23">
        <f>I7*F3</f>
        <v>216</v>
      </c>
      <c r="K7" s="26"/>
      <c r="L7" s="25">
        <f>C7+F7+J7</f>
        <v>13371</v>
      </c>
      <c r="M7" s="14"/>
      <c r="N7" s="14"/>
      <c r="O7" s="14"/>
      <c r="P7" s="14"/>
      <c r="Q7" s="14"/>
      <c r="R7" s="53"/>
    </row>
    <row r="8" spans="1:20" x14ac:dyDescent="0.25">
      <c r="A8" s="27" t="s">
        <v>13</v>
      </c>
      <c r="B8" s="28">
        <v>8</v>
      </c>
      <c r="C8" s="29">
        <f t="shared" si="0"/>
        <v>4800</v>
      </c>
      <c r="D8" s="28" t="s">
        <v>7</v>
      </c>
      <c r="E8" s="30">
        <v>514</v>
      </c>
      <c r="F8" s="31"/>
      <c r="G8" s="31">
        <f>E8*D3</f>
        <v>9252</v>
      </c>
      <c r="H8" s="31"/>
      <c r="I8" s="22">
        <v>10</v>
      </c>
      <c r="J8" s="23">
        <f>I8*F3</f>
        <v>240</v>
      </c>
      <c r="K8" s="26"/>
      <c r="L8" s="25">
        <f>C8+G8+J8</f>
        <v>14292</v>
      </c>
      <c r="M8" s="14"/>
      <c r="N8" s="14"/>
      <c r="O8" s="14"/>
      <c r="P8" s="14"/>
      <c r="Q8" s="14"/>
      <c r="R8" s="53"/>
    </row>
    <row r="9" spans="1:20" x14ac:dyDescent="0.25">
      <c r="A9" s="32" t="s">
        <v>14</v>
      </c>
      <c r="B9" s="33">
        <v>12</v>
      </c>
      <c r="C9" s="34">
        <f t="shared" si="0"/>
        <v>7200</v>
      </c>
      <c r="D9" s="33" t="s">
        <v>8</v>
      </c>
      <c r="E9" s="35">
        <v>312</v>
      </c>
      <c r="F9" s="36"/>
      <c r="G9" s="36"/>
      <c r="H9" s="36">
        <f>E9*E3</f>
        <v>6864</v>
      </c>
      <c r="I9" s="22">
        <v>12</v>
      </c>
      <c r="J9" s="23">
        <f>I9*F3</f>
        <v>288</v>
      </c>
      <c r="K9" s="26"/>
      <c r="L9" s="25">
        <f>C9+H9+J9</f>
        <v>14352</v>
      </c>
      <c r="M9" s="14"/>
      <c r="N9" s="14"/>
      <c r="O9" s="14"/>
      <c r="P9" s="14"/>
      <c r="Q9" s="14"/>
      <c r="R9" s="53"/>
    </row>
    <row r="10" spans="1:20" ht="26.25" x14ac:dyDescent="0.4">
      <c r="A10" s="32" t="s">
        <v>15</v>
      </c>
      <c r="B10" s="33">
        <v>11</v>
      </c>
      <c r="C10" s="34">
        <f t="shared" si="0"/>
        <v>6600</v>
      </c>
      <c r="D10" s="33" t="s">
        <v>8</v>
      </c>
      <c r="E10" s="35">
        <v>170</v>
      </c>
      <c r="F10" s="36"/>
      <c r="G10" s="36"/>
      <c r="H10" s="36">
        <f>E10*E3</f>
        <v>3740</v>
      </c>
      <c r="I10" s="22">
        <v>4</v>
      </c>
      <c r="J10" s="23">
        <f>I10*F3</f>
        <v>96</v>
      </c>
      <c r="K10" s="26">
        <f>G3</f>
        <v>800</v>
      </c>
      <c r="L10" s="25">
        <f>C10+H10+K10+J10</f>
        <v>11236</v>
      </c>
      <c r="M10" s="14"/>
      <c r="N10" s="55" t="s">
        <v>54</v>
      </c>
      <c r="O10" s="14"/>
      <c r="P10" s="14"/>
      <c r="Q10" s="14"/>
      <c r="R10" s="53"/>
    </row>
    <row r="11" spans="1:20" x14ac:dyDescent="0.25">
      <c r="A11" s="27" t="s">
        <v>1</v>
      </c>
      <c r="B11" s="28">
        <v>17</v>
      </c>
      <c r="C11" s="29">
        <f t="shared" si="0"/>
        <v>10200</v>
      </c>
      <c r="D11" s="28" t="s">
        <v>7</v>
      </c>
      <c r="E11" s="30">
        <v>576</v>
      </c>
      <c r="F11" s="31"/>
      <c r="G11" s="31">
        <f>E11*D3</f>
        <v>10368</v>
      </c>
      <c r="H11" s="31"/>
      <c r="I11" s="22">
        <v>15</v>
      </c>
      <c r="J11" s="23">
        <f>I11*F3</f>
        <v>360</v>
      </c>
      <c r="K11" s="26">
        <f>G3</f>
        <v>800</v>
      </c>
      <c r="L11" s="25">
        <f>C11+G11+K11+J11</f>
        <v>21728</v>
      </c>
      <c r="M11" s="14"/>
      <c r="N11" s="14"/>
      <c r="O11" s="14"/>
      <c r="P11" s="14"/>
      <c r="Q11" s="14"/>
      <c r="R11" s="53"/>
    </row>
    <row r="12" spans="1:20" x14ac:dyDescent="0.25">
      <c r="A12" s="17" t="s">
        <v>16</v>
      </c>
      <c r="B12" s="18">
        <v>2</v>
      </c>
      <c r="C12" s="19">
        <f t="shared" si="0"/>
        <v>1200</v>
      </c>
      <c r="D12" s="18" t="s">
        <v>6</v>
      </c>
      <c r="E12" s="20">
        <v>280</v>
      </c>
      <c r="F12" s="21">
        <f>E12*C3</f>
        <v>4200</v>
      </c>
      <c r="G12" s="21"/>
      <c r="H12" s="21"/>
      <c r="I12" s="22">
        <v>8</v>
      </c>
      <c r="J12" s="23">
        <f>I12*F3</f>
        <v>192</v>
      </c>
      <c r="K12" s="26"/>
      <c r="L12" s="25">
        <f>C12+F12+J12</f>
        <v>5592</v>
      </c>
      <c r="M12" s="14"/>
      <c r="N12" s="14"/>
      <c r="O12" s="14"/>
      <c r="P12" s="14"/>
      <c r="Q12" s="14"/>
      <c r="R12" s="53"/>
    </row>
    <row r="13" spans="1:20" x14ac:dyDescent="0.25">
      <c r="A13" s="17" t="s">
        <v>17</v>
      </c>
      <c r="B13" s="18">
        <v>6</v>
      </c>
      <c r="C13" s="19">
        <f t="shared" si="0"/>
        <v>3600</v>
      </c>
      <c r="D13" s="18" t="s">
        <v>6</v>
      </c>
      <c r="E13" s="20">
        <v>343</v>
      </c>
      <c r="F13" s="21">
        <f>E13*C3</f>
        <v>5145</v>
      </c>
      <c r="G13" s="21"/>
      <c r="H13" s="21"/>
      <c r="I13" s="22">
        <v>10</v>
      </c>
      <c r="J13" s="23">
        <f>I13*F3</f>
        <v>240</v>
      </c>
      <c r="K13" s="26"/>
      <c r="L13" s="25">
        <f>C13+F13+J13</f>
        <v>8985</v>
      </c>
      <c r="M13" s="14"/>
      <c r="N13" s="14"/>
      <c r="O13" s="14"/>
      <c r="P13" s="14"/>
      <c r="Q13" s="14"/>
      <c r="R13" s="53"/>
    </row>
    <row r="14" spans="1:20" x14ac:dyDescent="0.25">
      <c r="A14" s="17" t="s">
        <v>18</v>
      </c>
      <c r="B14" s="18">
        <v>6</v>
      </c>
      <c r="C14" s="19">
        <f t="shared" si="0"/>
        <v>3600</v>
      </c>
      <c r="D14" s="18" t="s">
        <v>6</v>
      </c>
      <c r="E14" s="20">
        <v>343</v>
      </c>
      <c r="F14" s="21">
        <f>E14*C3</f>
        <v>5145</v>
      </c>
      <c r="G14" s="21"/>
      <c r="H14" s="21"/>
      <c r="I14" s="22">
        <v>8</v>
      </c>
      <c r="J14" s="23">
        <f>I14*F3</f>
        <v>192</v>
      </c>
      <c r="K14" s="26"/>
      <c r="L14" s="25">
        <f>C14+F14+J14</f>
        <v>8937</v>
      </c>
      <c r="M14" s="14"/>
      <c r="N14" s="14"/>
      <c r="O14" s="14"/>
      <c r="P14" s="14"/>
      <c r="Q14" s="14"/>
      <c r="R14" s="53"/>
    </row>
    <row r="15" spans="1:20" x14ac:dyDescent="0.25">
      <c r="A15" s="17" t="s">
        <v>19</v>
      </c>
      <c r="B15" s="18">
        <v>3</v>
      </c>
      <c r="C15" s="19">
        <f t="shared" si="0"/>
        <v>1800</v>
      </c>
      <c r="D15" s="18" t="s">
        <v>6</v>
      </c>
      <c r="E15" s="20">
        <v>289</v>
      </c>
      <c r="F15" s="21">
        <f>E15*C3</f>
        <v>4335</v>
      </c>
      <c r="G15" s="21"/>
      <c r="H15" s="21"/>
      <c r="I15" s="22">
        <v>9</v>
      </c>
      <c r="J15" s="23">
        <f>I15*F3</f>
        <v>216</v>
      </c>
      <c r="K15" s="26"/>
      <c r="L15" s="25">
        <f>C15+F15+J15</f>
        <v>6351</v>
      </c>
      <c r="M15" s="14"/>
      <c r="N15" s="14"/>
      <c r="O15" s="14"/>
      <c r="P15" s="14"/>
      <c r="Q15" s="14"/>
      <c r="R15" s="53"/>
    </row>
    <row r="16" spans="1:20" x14ac:dyDescent="0.25">
      <c r="A16" s="27" t="s">
        <v>20</v>
      </c>
      <c r="B16" s="28">
        <v>2</v>
      </c>
      <c r="C16" s="29">
        <f t="shared" si="0"/>
        <v>1200</v>
      </c>
      <c r="D16" s="28" t="s">
        <v>7</v>
      </c>
      <c r="E16" s="30">
        <v>134</v>
      </c>
      <c r="F16" s="31"/>
      <c r="G16" s="31">
        <f>E16*D3</f>
        <v>2412</v>
      </c>
      <c r="H16" s="31"/>
      <c r="I16" s="22">
        <v>12</v>
      </c>
      <c r="J16" s="23">
        <f>I16*F3</f>
        <v>288</v>
      </c>
      <c r="K16" s="26"/>
      <c r="L16" s="25">
        <f>C16+G16+J16</f>
        <v>3900</v>
      </c>
      <c r="M16" s="14"/>
      <c r="N16" s="14"/>
      <c r="O16" s="14"/>
      <c r="P16" s="14"/>
      <c r="Q16" s="14"/>
      <c r="R16" s="53"/>
    </row>
    <row r="17" spans="1:18" x14ac:dyDescent="0.25">
      <c r="A17" s="32" t="s">
        <v>21</v>
      </c>
      <c r="B17" s="33">
        <v>10</v>
      </c>
      <c r="C17" s="34">
        <f t="shared" si="0"/>
        <v>6000</v>
      </c>
      <c r="D17" s="33" t="s">
        <v>8</v>
      </c>
      <c r="E17" s="35">
        <v>137</v>
      </c>
      <c r="F17" s="36"/>
      <c r="G17" s="36"/>
      <c r="H17" s="36">
        <f>E17*E3</f>
        <v>3014</v>
      </c>
      <c r="I17" s="22">
        <v>6</v>
      </c>
      <c r="J17" s="23">
        <f>I17*F3</f>
        <v>144</v>
      </c>
      <c r="K17" s="26">
        <f>G3</f>
        <v>800</v>
      </c>
      <c r="L17" s="25">
        <f>C17+H17+K17+J17</f>
        <v>9958</v>
      </c>
      <c r="M17" s="14"/>
      <c r="N17" s="14"/>
      <c r="O17" s="14"/>
      <c r="P17" s="14"/>
      <c r="Q17" s="14"/>
      <c r="R17" s="53"/>
    </row>
    <row r="18" spans="1:18" ht="18.75" x14ac:dyDescent="0.3">
      <c r="A18" s="6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>
        <f>SUM(L5:L17)</f>
        <v>132730</v>
      </c>
      <c r="M18" s="14"/>
      <c r="N18" s="14"/>
      <c r="O18" s="14"/>
      <c r="P18" s="14"/>
      <c r="Q18" s="14"/>
      <c r="R18" s="53"/>
    </row>
    <row r="19" spans="1:18" ht="46.5" x14ac:dyDescent="0.35">
      <c r="A19" s="54" t="s">
        <v>0</v>
      </c>
      <c r="B19" s="10" t="s">
        <v>37</v>
      </c>
      <c r="C19" s="12" t="s">
        <v>40</v>
      </c>
      <c r="D19" s="10" t="s">
        <v>9</v>
      </c>
      <c r="E19" s="10" t="s">
        <v>38</v>
      </c>
      <c r="F19" s="12" t="s">
        <v>41</v>
      </c>
      <c r="G19" s="12" t="s">
        <v>42</v>
      </c>
      <c r="H19" s="12" t="s">
        <v>43</v>
      </c>
      <c r="I19" s="12" t="s">
        <v>10</v>
      </c>
      <c r="J19" s="12" t="s">
        <v>52</v>
      </c>
      <c r="K19" s="12" t="s">
        <v>44</v>
      </c>
      <c r="L19" s="68" t="s">
        <v>45</v>
      </c>
      <c r="M19" s="14"/>
      <c r="N19" s="14"/>
      <c r="O19" s="14"/>
      <c r="P19" s="14"/>
      <c r="Q19" s="14"/>
      <c r="R19" s="53"/>
    </row>
    <row r="20" spans="1:18" x14ac:dyDescent="0.25">
      <c r="A20" s="17" t="s">
        <v>2</v>
      </c>
      <c r="B20" s="18">
        <v>16</v>
      </c>
      <c r="C20" s="19">
        <f t="shared" ref="C20:C27" si="1">B20*600</f>
        <v>9600</v>
      </c>
      <c r="D20" s="18" t="s">
        <v>6</v>
      </c>
      <c r="E20" s="20">
        <v>669</v>
      </c>
      <c r="F20" s="21">
        <f>E20*C3</f>
        <v>10035</v>
      </c>
      <c r="G20" s="21"/>
      <c r="H20" s="21"/>
      <c r="I20" s="22">
        <v>14</v>
      </c>
      <c r="J20" s="23">
        <f>I20*F3</f>
        <v>336</v>
      </c>
      <c r="K20" s="26"/>
      <c r="L20" s="25">
        <f>C20+F20+J20</f>
        <v>19971</v>
      </c>
      <c r="M20" s="14"/>
      <c r="N20" s="14"/>
      <c r="O20" s="14"/>
      <c r="P20" s="14"/>
      <c r="Q20" s="14"/>
      <c r="R20" s="53"/>
    </row>
    <row r="21" spans="1:18" x14ac:dyDescent="0.25">
      <c r="A21" s="17" t="s">
        <v>22</v>
      </c>
      <c r="B21" s="18">
        <v>7</v>
      </c>
      <c r="C21" s="19">
        <f t="shared" si="1"/>
        <v>4200</v>
      </c>
      <c r="D21" s="18" t="s">
        <v>6</v>
      </c>
      <c r="E21" s="20">
        <v>368</v>
      </c>
      <c r="F21" s="21">
        <f>E21*C3</f>
        <v>5520</v>
      </c>
      <c r="G21" s="21"/>
      <c r="H21" s="21"/>
      <c r="I21" s="22">
        <v>12</v>
      </c>
      <c r="J21" s="23">
        <f>I21*F3</f>
        <v>288</v>
      </c>
      <c r="K21" s="26"/>
      <c r="L21" s="25">
        <f>C21+F21+J21</f>
        <v>10008</v>
      </c>
      <c r="M21" s="14"/>
      <c r="N21" s="14"/>
      <c r="O21" s="14"/>
      <c r="P21" s="14"/>
      <c r="Q21" s="14"/>
      <c r="R21" s="53"/>
    </row>
    <row r="22" spans="1:18" x14ac:dyDescent="0.25">
      <c r="A22" s="17" t="s">
        <v>23</v>
      </c>
      <c r="B22" s="18">
        <v>6</v>
      </c>
      <c r="C22" s="19">
        <f t="shared" si="1"/>
        <v>3600</v>
      </c>
      <c r="D22" s="18" t="s">
        <v>6</v>
      </c>
      <c r="E22" s="20">
        <v>391</v>
      </c>
      <c r="F22" s="21">
        <f>E22*C3</f>
        <v>5865</v>
      </c>
      <c r="G22" s="21"/>
      <c r="H22" s="21"/>
      <c r="I22" s="22">
        <v>6</v>
      </c>
      <c r="J22" s="23">
        <f>I22*F3</f>
        <v>144</v>
      </c>
      <c r="K22" s="26"/>
      <c r="L22" s="25">
        <f>C22+F22+J22</f>
        <v>9609</v>
      </c>
      <c r="M22" s="14"/>
      <c r="N22" s="14"/>
      <c r="O22" s="14"/>
      <c r="P22" s="14"/>
      <c r="Q22" s="14"/>
      <c r="R22" s="53"/>
    </row>
    <row r="23" spans="1:18" ht="26.25" x14ac:dyDescent="0.4">
      <c r="A23" s="17" t="s">
        <v>4</v>
      </c>
      <c r="B23" s="18">
        <v>8</v>
      </c>
      <c r="C23" s="19">
        <f t="shared" si="1"/>
        <v>4800</v>
      </c>
      <c r="D23" s="18" t="s">
        <v>6</v>
      </c>
      <c r="E23" s="20">
        <v>530</v>
      </c>
      <c r="F23" s="21">
        <f>E23*C3</f>
        <v>7950</v>
      </c>
      <c r="G23" s="21"/>
      <c r="H23" s="21"/>
      <c r="I23" s="22">
        <v>5</v>
      </c>
      <c r="J23" s="23">
        <f>I23*F3</f>
        <v>120</v>
      </c>
      <c r="K23" s="26"/>
      <c r="L23" s="25">
        <f>C23+F23+J23</f>
        <v>12870</v>
      </c>
      <c r="M23" s="14"/>
      <c r="N23" s="55" t="s">
        <v>56</v>
      </c>
      <c r="O23" s="14"/>
      <c r="P23" s="14"/>
      <c r="Q23" s="14"/>
      <c r="R23" s="53"/>
    </row>
    <row r="24" spans="1:18" x14ac:dyDescent="0.25">
      <c r="A24" s="17" t="s">
        <v>24</v>
      </c>
      <c r="B24" s="18">
        <v>9</v>
      </c>
      <c r="C24" s="19">
        <f t="shared" si="1"/>
        <v>5400</v>
      </c>
      <c r="D24" s="18" t="s">
        <v>6</v>
      </c>
      <c r="E24" s="20">
        <v>524</v>
      </c>
      <c r="F24" s="21">
        <f>E24*C3</f>
        <v>7860</v>
      </c>
      <c r="G24" s="21"/>
      <c r="H24" s="21"/>
      <c r="I24" s="22">
        <v>8</v>
      </c>
      <c r="J24" s="23">
        <f>I24*F3</f>
        <v>192</v>
      </c>
      <c r="K24" s="26"/>
      <c r="L24" s="25">
        <f>C24+F24+J24</f>
        <v>13452</v>
      </c>
      <c r="M24" s="14"/>
      <c r="N24" s="14"/>
      <c r="O24" s="14"/>
      <c r="P24" s="14"/>
      <c r="Q24" s="14"/>
      <c r="R24" s="53"/>
    </row>
    <row r="25" spans="1:18" x14ac:dyDescent="0.25">
      <c r="A25" s="27" t="s">
        <v>25</v>
      </c>
      <c r="B25" s="28">
        <v>9</v>
      </c>
      <c r="C25" s="29">
        <f t="shared" si="1"/>
        <v>5400</v>
      </c>
      <c r="D25" s="28" t="s">
        <v>7</v>
      </c>
      <c r="E25" s="30">
        <v>387</v>
      </c>
      <c r="F25" s="31"/>
      <c r="G25" s="31">
        <f>E25*D3</f>
        <v>6966</v>
      </c>
      <c r="H25" s="31"/>
      <c r="I25" s="22">
        <v>10</v>
      </c>
      <c r="J25" s="23">
        <f>I25*F3</f>
        <v>240</v>
      </c>
      <c r="K25" s="26"/>
      <c r="L25" s="25">
        <f>C25+G25+J25</f>
        <v>12606</v>
      </c>
      <c r="M25" s="14"/>
      <c r="N25" s="14"/>
      <c r="O25" s="14"/>
      <c r="P25" s="14"/>
      <c r="Q25" s="14"/>
      <c r="R25" s="53"/>
    </row>
    <row r="26" spans="1:18" x14ac:dyDescent="0.25">
      <c r="A26" s="17" t="s">
        <v>26</v>
      </c>
      <c r="B26" s="18">
        <v>8</v>
      </c>
      <c r="C26" s="19">
        <f t="shared" si="1"/>
        <v>4800</v>
      </c>
      <c r="D26" s="18" t="s">
        <v>6</v>
      </c>
      <c r="E26" s="20">
        <v>292</v>
      </c>
      <c r="F26" s="21">
        <f>E26*C3</f>
        <v>4380</v>
      </c>
      <c r="G26" s="21"/>
      <c r="H26" s="21"/>
      <c r="I26" s="22">
        <v>12</v>
      </c>
      <c r="J26" s="23">
        <f>I26*F3</f>
        <v>288</v>
      </c>
      <c r="K26" s="26"/>
      <c r="L26" s="25">
        <f>C26+F26+J26</f>
        <v>9468</v>
      </c>
      <c r="M26" s="14"/>
      <c r="N26" s="14"/>
      <c r="O26" s="14"/>
      <c r="P26" s="14"/>
      <c r="Q26" s="14"/>
      <c r="R26" s="53"/>
    </row>
    <row r="27" spans="1:18" x14ac:dyDescent="0.25">
      <c r="A27" s="27" t="s">
        <v>27</v>
      </c>
      <c r="B27" s="28">
        <v>9</v>
      </c>
      <c r="C27" s="29">
        <f t="shared" si="1"/>
        <v>5400</v>
      </c>
      <c r="D27" s="28" t="s">
        <v>7</v>
      </c>
      <c r="E27" s="30">
        <v>177</v>
      </c>
      <c r="F27" s="31"/>
      <c r="G27" s="31">
        <f>E27*D3</f>
        <v>3186</v>
      </c>
      <c r="H27" s="31"/>
      <c r="I27" s="22">
        <v>5</v>
      </c>
      <c r="J27" s="23">
        <f>I27*F3</f>
        <v>120</v>
      </c>
      <c r="K27" s="26"/>
      <c r="L27" s="25">
        <f>C27+G27+J27</f>
        <v>8706</v>
      </c>
      <c r="M27" s="14"/>
      <c r="N27" s="14"/>
      <c r="O27" s="14"/>
      <c r="P27" s="14"/>
      <c r="Q27" s="14"/>
      <c r="R27" s="53"/>
    </row>
    <row r="28" spans="1:18" ht="18.75" x14ac:dyDescent="0.3">
      <c r="A28" s="6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47">
        <f>SUM(L20:L27)</f>
        <v>96690</v>
      </c>
      <c r="M28" s="14"/>
      <c r="N28" s="14"/>
      <c r="O28" s="14"/>
      <c r="P28" s="14"/>
      <c r="Q28" s="14"/>
      <c r="R28" s="53"/>
    </row>
    <row r="29" spans="1:18" ht="46.5" x14ac:dyDescent="0.35">
      <c r="A29" s="54" t="s">
        <v>0</v>
      </c>
      <c r="B29" s="10" t="s">
        <v>37</v>
      </c>
      <c r="C29" s="12" t="s">
        <v>40</v>
      </c>
      <c r="D29" s="10" t="s">
        <v>9</v>
      </c>
      <c r="E29" s="10" t="s">
        <v>38</v>
      </c>
      <c r="F29" s="12" t="s">
        <v>41</v>
      </c>
      <c r="G29" s="12" t="s">
        <v>42</v>
      </c>
      <c r="H29" s="12" t="s">
        <v>43</v>
      </c>
      <c r="I29" s="12" t="s">
        <v>10</v>
      </c>
      <c r="J29" s="12" t="s">
        <v>52</v>
      </c>
      <c r="K29" s="67"/>
      <c r="L29" s="68" t="s">
        <v>45</v>
      </c>
      <c r="M29" s="14"/>
      <c r="N29" s="14"/>
      <c r="O29" s="14"/>
      <c r="P29" s="14"/>
      <c r="Q29" s="14"/>
      <c r="R29" s="53"/>
    </row>
    <row r="30" spans="1:18" x14ac:dyDescent="0.25">
      <c r="A30" s="32" t="s">
        <v>3</v>
      </c>
      <c r="B30" s="33">
        <v>12</v>
      </c>
      <c r="C30" s="34">
        <f t="shared" ref="C30:C39" si="2">B30*600</f>
        <v>7200</v>
      </c>
      <c r="D30" s="33" t="s">
        <v>8</v>
      </c>
      <c r="E30" s="35">
        <v>278</v>
      </c>
      <c r="F30" s="36"/>
      <c r="G30" s="36"/>
      <c r="H30" s="36">
        <f>E30*E3</f>
        <v>6116</v>
      </c>
      <c r="I30" s="22">
        <v>10</v>
      </c>
      <c r="J30" s="37">
        <f>I30*F3</f>
        <v>240</v>
      </c>
      <c r="K30" s="26">
        <f>G3</f>
        <v>800</v>
      </c>
      <c r="L30" s="25">
        <f>C30+H30+K30+J30</f>
        <v>14356</v>
      </c>
      <c r="M30" s="14"/>
      <c r="N30" s="14"/>
      <c r="O30" s="14"/>
      <c r="P30" s="14"/>
      <c r="Q30" s="14"/>
      <c r="R30" s="53"/>
    </row>
    <row r="31" spans="1:18" x14ac:dyDescent="0.25">
      <c r="A31" s="32" t="s">
        <v>28</v>
      </c>
      <c r="B31" s="33">
        <v>13</v>
      </c>
      <c r="C31" s="34">
        <f t="shared" si="2"/>
        <v>7800</v>
      </c>
      <c r="D31" s="33" t="s">
        <v>7</v>
      </c>
      <c r="E31" s="35">
        <v>355</v>
      </c>
      <c r="F31" s="36"/>
      <c r="G31" s="36">
        <f>E31*D3</f>
        <v>6390</v>
      </c>
      <c r="H31" s="36"/>
      <c r="I31" s="22">
        <v>9</v>
      </c>
      <c r="J31" s="37">
        <f>I31*F3</f>
        <v>216</v>
      </c>
      <c r="K31" s="26"/>
      <c r="L31" s="25">
        <f>C31+G31+J31</f>
        <v>14406</v>
      </c>
      <c r="M31" s="14"/>
      <c r="N31" s="14"/>
      <c r="O31" s="14"/>
      <c r="P31" s="14"/>
      <c r="Q31" s="14"/>
      <c r="R31" s="53"/>
    </row>
    <row r="32" spans="1:18" x14ac:dyDescent="0.25">
      <c r="A32" s="32" t="s">
        <v>29</v>
      </c>
      <c r="B32" s="33">
        <v>12</v>
      </c>
      <c r="C32" s="34">
        <f t="shared" si="2"/>
        <v>7200</v>
      </c>
      <c r="D32" s="33" t="s">
        <v>7</v>
      </c>
      <c r="E32" s="35">
        <v>471</v>
      </c>
      <c r="F32" s="36"/>
      <c r="G32" s="36">
        <f>E32*D3</f>
        <v>8478</v>
      </c>
      <c r="H32" s="36"/>
      <c r="I32" s="22">
        <v>8</v>
      </c>
      <c r="J32" s="37">
        <f>I32*F3</f>
        <v>192</v>
      </c>
      <c r="K32" s="26"/>
      <c r="L32" s="25">
        <f>C32+G32+J32</f>
        <v>15870</v>
      </c>
      <c r="M32" s="14"/>
      <c r="N32" s="14"/>
      <c r="O32" s="14"/>
      <c r="P32" s="14"/>
      <c r="Q32" s="14"/>
      <c r="R32" s="53"/>
    </row>
    <row r="33" spans="1:18" x14ac:dyDescent="0.25">
      <c r="A33" s="17" t="s">
        <v>30</v>
      </c>
      <c r="B33" s="18">
        <v>8</v>
      </c>
      <c r="C33" s="19">
        <f t="shared" si="2"/>
        <v>4800</v>
      </c>
      <c r="D33" s="18" t="s">
        <v>6</v>
      </c>
      <c r="E33" s="20">
        <v>365</v>
      </c>
      <c r="F33" s="21">
        <f>E33*C3</f>
        <v>5475</v>
      </c>
      <c r="G33" s="21"/>
      <c r="H33" s="21"/>
      <c r="I33" s="22">
        <v>6</v>
      </c>
      <c r="J33" s="37">
        <f>I33*F3</f>
        <v>144</v>
      </c>
      <c r="K33" s="26"/>
      <c r="L33" s="25">
        <f>C33+F33+J33</f>
        <v>10419</v>
      </c>
      <c r="M33" s="14"/>
      <c r="N33" s="14"/>
      <c r="O33" s="14"/>
      <c r="P33" s="14"/>
      <c r="Q33" s="14"/>
      <c r="R33" s="53"/>
    </row>
    <row r="34" spans="1:18" ht="26.25" x14ac:dyDescent="0.4">
      <c r="A34" s="17" t="s">
        <v>31</v>
      </c>
      <c r="B34" s="18">
        <v>7</v>
      </c>
      <c r="C34" s="19">
        <f t="shared" si="2"/>
        <v>4200</v>
      </c>
      <c r="D34" s="18" t="s">
        <v>6</v>
      </c>
      <c r="E34" s="20">
        <v>247</v>
      </c>
      <c r="F34" s="21">
        <f>E34*C3</f>
        <v>3705</v>
      </c>
      <c r="G34" s="21"/>
      <c r="H34" s="21"/>
      <c r="I34" s="22">
        <v>7</v>
      </c>
      <c r="J34" s="37">
        <f>I34*F3</f>
        <v>168</v>
      </c>
      <c r="K34" s="26"/>
      <c r="L34" s="25">
        <f>C34+F34+J34</f>
        <v>8073</v>
      </c>
      <c r="M34" s="14"/>
      <c r="N34" s="55" t="s">
        <v>55</v>
      </c>
      <c r="O34" s="14"/>
      <c r="P34" s="14"/>
      <c r="Q34" s="14"/>
      <c r="R34" s="53"/>
    </row>
    <row r="35" spans="1:18" x14ac:dyDescent="0.25">
      <c r="A35" s="17" t="s">
        <v>32</v>
      </c>
      <c r="B35" s="18">
        <v>5</v>
      </c>
      <c r="C35" s="19">
        <f t="shared" si="2"/>
        <v>3000</v>
      </c>
      <c r="D35" s="18" t="s">
        <v>6</v>
      </c>
      <c r="E35" s="20">
        <v>345</v>
      </c>
      <c r="F35" s="21">
        <f>E35*C3</f>
        <v>5175</v>
      </c>
      <c r="G35" s="21"/>
      <c r="H35" s="21"/>
      <c r="I35" s="22">
        <v>4</v>
      </c>
      <c r="J35" s="37">
        <f>I35*F3</f>
        <v>96</v>
      </c>
      <c r="K35" s="26"/>
      <c r="L35" s="25">
        <f>C35+F35+J35</f>
        <v>8271</v>
      </c>
      <c r="M35" s="14"/>
      <c r="N35" s="14"/>
      <c r="O35" s="14"/>
      <c r="P35" s="14"/>
      <c r="Q35" s="14"/>
      <c r="R35" s="53"/>
    </row>
    <row r="36" spans="1:18" x14ac:dyDescent="0.25">
      <c r="A36" s="17" t="s">
        <v>33</v>
      </c>
      <c r="B36" s="18">
        <v>3</v>
      </c>
      <c r="C36" s="19">
        <f t="shared" si="2"/>
        <v>1800</v>
      </c>
      <c r="D36" s="18" t="s">
        <v>6</v>
      </c>
      <c r="E36" s="20">
        <v>297</v>
      </c>
      <c r="F36" s="21">
        <f>E36*C3</f>
        <v>4455</v>
      </c>
      <c r="G36" s="21"/>
      <c r="H36" s="21"/>
      <c r="I36" s="22">
        <v>3</v>
      </c>
      <c r="J36" s="37">
        <f>I36*F3</f>
        <v>72</v>
      </c>
      <c r="K36" s="26"/>
      <c r="L36" s="25">
        <f>C36+F36+J36</f>
        <v>6327</v>
      </c>
      <c r="M36" s="14"/>
      <c r="N36" s="14"/>
      <c r="O36" s="14"/>
      <c r="P36" s="14"/>
      <c r="Q36" s="14"/>
      <c r="R36" s="53"/>
    </row>
    <row r="37" spans="1:18" x14ac:dyDescent="0.25">
      <c r="A37" s="32" t="s">
        <v>34</v>
      </c>
      <c r="B37" s="33">
        <v>9</v>
      </c>
      <c r="C37" s="34">
        <f t="shared" si="2"/>
        <v>5400</v>
      </c>
      <c r="D37" s="33" t="s">
        <v>8</v>
      </c>
      <c r="E37" s="35">
        <v>243</v>
      </c>
      <c r="F37" s="36"/>
      <c r="G37" s="36"/>
      <c r="H37" s="36">
        <f>E37*E3</f>
        <v>5346</v>
      </c>
      <c r="I37" s="22">
        <v>16</v>
      </c>
      <c r="J37" s="37">
        <f>I37*F3</f>
        <v>384</v>
      </c>
      <c r="K37" s="26">
        <f>G3</f>
        <v>800</v>
      </c>
      <c r="L37" s="25">
        <f>C37+H37+K37+J37</f>
        <v>11930</v>
      </c>
      <c r="M37" s="14"/>
      <c r="N37" s="14"/>
      <c r="O37" s="14"/>
      <c r="P37" s="14"/>
      <c r="Q37" s="14"/>
      <c r="R37" s="53"/>
    </row>
    <row r="38" spans="1:18" x14ac:dyDescent="0.25">
      <c r="A38" s="27" t="s">
        <v>35</v>
      </c>
      <c r="B38" s="28">
        <v>5</v>
      </c>
      <c r="C38" s="29">
        <f t="shared" si="2"/>
        <v>3000</v>
      </c>
      <c r="D38" s="28" t="s">
        <v>6</v>
      </c>
      <c r="E38" s="30">
        <v>336</v>
      </c>
      <c r="F38" s="31">
        <f>E38*C3</f>
        <v>5040</v>
      </c>
      <c r="G38" s="31"/>
      <c r="H38" s="31"/>
      <c r="I38" s="22">
        <v>8</v>
      </c>
      <c r="J38" s="37">
        <f>I38*F3</f>
        <v>192</v>
      </c>
      <c r="K38" s="26"/>
      <c r="L38" s="25">
        <f>C38+F38+J38</f>
        <v>8232</v>
      </c>
      <c r="M38" s="14"/>
      <c r="N38" s="14"/>
      <c r="O38" s="14"/>
      <c r="P38" s="14"/>
      <c r="Q38" s="14"/>
      <c r="R38" s="53"/>
    </row>
    <row r="39" spans="1:18" x14ac:dyDescent="0.25">
      <c r="A39" s="27" t="s">
        <v>36</v>
      </c>
      <c r="B39" s="28">
        <v>4</v>
      </c>
      <c r="C39" s="29">
        <f t="shared" si="2"/>
        <v>2400</v>
      </c>
      <c r="D39" s="28" t="s">
        <v>6</v>
      </c>
      <c r="E39" s="30">
        <v>309</v>
      </c>
      <c r="F39" s="31">
        <f>E39*C3</f>
        <v>4635</v>
      </c>
      <c r="G39" s="31"/>
      <c r="H39" s="31"/>
      <c r="I39" s="22">
        <v>8</v>
      </c>
      <c r="J39" s="37">
        <f>I39*F3</f>
        <v>192</v>
      </c>
      <c r="K39" s="26"/>
      <c r="L39" s="25">
        <f>C39+F39+J39</f>
        <v>7227</v>
      </c>
      <c r="M39" s="14"/>
      <c r="N39" s="14"/>
      <c r="O39" s="14"/>
      <c r="P39" s="14"/>
      <c r="Q39" s="14"/>
      <c r="R39" s="53"/>
    </row>
    <row r="40" spans="1:18" ht="18.75" x14ac:dyDescent="0.3">
      <c r="A40" s="6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>
        <f>SUM(L30:L39)</f>
        <v>105111</v>
      </c>
      <c r="M40" s="14"/>
      <c r="N40" s="14"/>
      <c r="O40" s="14"/>
      <c r="P40" s="14"/>
      <c r="Q40" s="14"/>
      <c r="R40" s="53"/>
    </row>
    <row r="41" spans="1:18" ht="18.75" x14ac:dyDescent="0.3">
      <c r="A41" s="56"/>
      <c r="B41" s="57"/>
      <c r="C41" s="57"/>
      <c r="D41" s="57"/>
      <c r="E41" s="57"/>
      <c r="F41" s="57"/>
      <c r="G41" s="57"/>
      <c r="H41" s="57"/>
      <c r="I41" s="57"/>
      <c r="J41" s="65" t="s">
        <v>57</v>
      </c>
      <c r="K41" s="66"/>
      <c r="L41" s="58">
        <f>L18+L28+L40</f>
        <v>334531</v>
      </c>
      <c r="M41" s="57"/>
      <c r="N41" s="57"/>
      <c r="O41" s="57"/>
      <c r="P41" s="57"/>
      <c r="Q41" s="57"/>
      <c r="R41" s="59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B660D-3304-445E-9B66-ABA076534A11}">
  <dimension ref="A1:J20"/>
  <sheetViews>
    <sheetView workbookViewId="0">
      <selection activeCell="K9" sqref="K9"/>
    </sheetView>
  </sheetViews>
  <sheetFormatPr defaultRowHeight="15" x14ac:dyDescent="0.25"/>
  <cols>
    <col min="1" max="1" width="11.42578125" customWidth="1"/>
    <col min="2" max="2" width="10" customWidth="1"/>
    <col min="3" max="3" width="12.7109375" customWidth="1"/>
    <col min="4" max="4" width="10.140625" customWidth="1"/>
    <col min="5" max="5" width="10.5703125" bestFit="1" customWidth="1"/>
    <col min="6" max="6" width="15.7109375" customWidth="1"/>
  </cols>
  <sheetData>
    <row r="1" spans="1:10" ht="23.25" x14ac:dyDescent="0.35">
      <c r="A1" s="48" t="s">
        <v>58</v>
      </c>
      <c r="B1" s="49"/>
      <c r="C1" s="49"/>
      <c r="D1" s="49"/>
      <c r="E1" s="50"/>
      <c r="F1" s="50"/>
      <c r="G1" s="50"/>
      <c r="H1" s="50"/>
      <c r="I1" s="50"/>
      <c r="J1" s="51"/>
    </row>
    <row r="2" spans="1:10" ht="45" x14ac:dyDescent="0.25">
      <c r="A2" s="52" t="s">
        <v>63</v>
      </c>
      <c r="B2" s="43" t="s">
        <v>65</v>
      </c>
      <c r="C2" s="44" t="s">
        <v>64</v>
      </c>
      <c r="D2" s="14"/>
      <c r="E2" s="14"/>
      <c r="F2" s="14"/>
      <c r="G2" s="14"/>
      <c r="H2" s="14"/>
      <c r="I2" s="14"/>
      <c r="J2" s="53"/>
    </row>
    <row r="3" spans="1:10" x14ac:dyDescent="0.25">
      <c r="A3" s="52"/>
      <c r="B3" s="45">
        <v>1500</v>
      </c>
      <c r="C3" s="46">
        <v>1000</v>
      </c>
      <c r="D3" s="14"/>
      <c r="E3" s="14"/>
      <c r="F3" s="14"/>
      <c r="G3" s="14"/>
      <c r="H3" s="14"/>
      <c r="I3" s="14"/>
      <c r="J3" s="53"/>
    </row>
    <row r="4" spans="1:10" ht="45" x14ac:dyDescent="0.25">
      <c r="A4" s="54" t="s">
        <v>59</v>
      </c>
      <c r="B4" s="12" t="s">
        <v>60</v>
      </c>
      <c r="C4" s="10" t="s">
        <v>61</v>
      </c>
      <c r="D4" s="9" t="s">
        <v>62</v>
      </c>
      <c r="E4" s="9" t="s">
        <v>61</v>
      </c>
      <c r="F4" s="9" t="s">
        <v>45</v>
      </c>
      <c r="G4" s="14"/>
      <c r="H4" s="14"/>
      <c r="I4" s="14"/>
      <c r="J4" s="53"/>
    </row>
    <row r="5" spans="1:10" x14ac:dyDescent="0.25">
      <c r="A5" s="39" t="s">
        <v>66</v>
      </c>
      <c r="B5" s="16" t="s">
        <v>81</v>
      </c>
      <c r="C5" s="40">
        <f>B3</f>
        <v>1500</v>
      </c>
      <c r="D5" s="38" t="s">
        <v>81</v>
      </c>
      <c r="E5" s="41">
        <f>C3</f>
        <v>1000</v>
      </c>
      <c r="F5" s="42">
        <f t="shared" ref="F5:F19" si="0">C5+E5</f>
        <v>2500</v>
      </c>
      <c r="G5" s="14"/>
      <c r="H5" s="14"/>
      <c r="I5" s="14"/>
      <c r="J5" s="53"/>
    </row>
    <row r="6" spans="1:10" x14ac:dyDescent="0.25">
      <c r="A6" s="39" t="s">
        <v>67</v>
      </c>
      <c r="B6" s="16" t="s">
        <v>81</v>
      </c>
      <c r="C6" s="40">
        <f>B3</f>
        <v>1500</v>
      </c>
      <c r="D6" s="38" t="s">
        <v>81</v>
      </c>
      <c r="E6" s="41">
        <f>C3</f>
        <v>1000</v>
      </c>
      <c r="F6" s="42">
        <f t="shared" si="0"/>
        <v>2500</v>
      </c>
      <c r="G6" s="14"/>
      <c r="H6" s="14"/>
      <c r="I6" s="14"/>
      <c r="J6" s="53"/>
    </row>
    <row r="7" spans="1:10" x14ac:dyDescent="0.25">
      <c r="A7" s="39" t="s">
        <v>68</v>
      </c>
      <c r="B7" s="16" t="s">
        <v>81</v>
      </c>
      <c r="C7" s="40">
        <f>B3</f>
        <v>1500</v>
      </c>
      <c r="D7" s="38" t="s">
        <v>81</v>
      </c>
      <c r="E7" s="41">
        <f>C3</f>
        <v>1000</v>
      </c>
      <c r="F7" s="42">
        <f t="shared" si="0"/>
        <v>2500</v>
      </c>
      <c r="G7" s="14"/>
      <c r="H7" s="14"/>
      <c r="I7" s="14"/>
      <c r="J7" s="53"/>
    </row>
    <row r="8" spans="1:10" x14ac:dyDescent="0.25">
      <c r="A8" s="39" t="s">
        <v>69</v>
      </c>
      <c r="B8" s="16" t="s">
        <v>82</v>
      </c>
      <c r="C8" s="40">
        <v>0</v>
      </c>
      <c r="D8" s="38" t="s">
        <v>81</v>
      </c>
      <c r="E8" s="41">
        <f>C3</f>
        <v>1000</v>
      </c>
      <c r="F8" s="42">
        <f t="shared" si="0"/>
        <v>1000</v>
      </c>
      <c r="G8" s="14"/>
      <c r="H8" s="14"/>
      <c r="I8" s="14"/>
      <c r="J8" s="53"/>
    </row>
    <row r="9" spans="1:10" x14ac:dyDescent="0.25">
      <c r="A9" s="39" t="s">
        <v>70</v>
      </c>
      <c r="B9" s="16" t="s">
        <v>82</v>
      </c>
      <c r="C9" s="40">
        <v>0</v>
      </c>
      <c r="D9" s="38" t="s">
        <v>81</v>
      </c>
      <c r="E9" s="41">
        <f>C3</f>
        <v>1000</v>
      </c>
      <c r="F9" s="42">
        <f t="shared" si="0"/>
        <v>1000</v>
      </c>
      <c r="G9" s="14"/>
      <c r="H9" s="14"/>
      <c r="I9" s="14"/>
      <c r="J9" s="53"/>
    </row>
    <row r="10" spans="1:10" ht="26.25" x14ac:dyDescent="0.4">
      <c r="A10" s="39" t="s">
        <v>71</v>
      </c>
      <c r="B10" s="16" t="s">
        <v>81</v>
      </c>
      <c r="C10" s="40">
        <f>B3</f>
        <v>1500</v>
      </c>
      <c r="D10" s="38" t="s">
        <v>81</v>
      </c>
      <c r="E10" s="41">
        <f>C3</f>
        <v>1000</v>
      </c>
      <c r="F10" s="42">
        <f t="shared" si="0"/>
        <v>2500</v>
      </c>
      <c r="G10" s="14"/>
      <c r="H10" s="55" t="s">
        <v>83</v>
      </c>
      <c r="I10" s="14"/>
      <c r="J10" s="53"/>
    </row>
    <row r="11" spans="1:10" x14ac:dyDescent="0.25">
      <c r="A11" s="39" t="s">
        <v>72</v>
      </c>
      <c r="B11" s="16" t="s">
        <v>81</v>
      </c>
      <c r="C11" s="40">
        <f>B3</f>
        <v>1500</v>
      </c>
      <c r="D11" s="38" t="s">
        <v>82</v>
      </c>
      <c r="E11" s="41">
        <v>0</v>
      </c>
      <c r="F11" s="42">
        <f t="shared" si="0"/>
        <v>1500</v>
      </c>
      <c r="G11" s="14"/>
      <c r="H11" s="14"/>
      <c r="I11" s="14"/>
      <c r="J11" s="53"/>
    </row>
    <row r="12" spans="1:10" x14ac:dyDescent="0.25">
      <c r="A12" s="39" t="s">
        <v>73</v>
      </c>
      <c r="B12" s="16" t="s">
        <v>81</v>
      </c>
      <c r="C12" s="40">
        <f>B3</f>
        <v>1500</v>
      </c>
      <c r="D12" s="38" t="s">
        <v>81</v>
      </c>
      <c r="E12" s="41">
        <f>C3</f>
        <v>1000</v>
      </c>
      <c r="F12" s="42">
        <f t="shared" si="0"/>
        <v>2500</v>
      </c>
      <c r="G12" s="14"/>
      <c r="H12" s="14"/>
      <c r="I12" s="14"/>
      <c r="J12" s="53"/>
    </row>
    <row r="13" spans="1:10" x14ac:dyDescent="0.25">
      <c r="A13" s="39" t="s">
        <v>74</v>
      </c>
      <c r="B13" s="16" t="s">
        <v>81</v>
      </c>
      <c r="C13" s="40">
        <f>B3</f>
        <v>1500</v>
      </c>
      <c r="D13" s="38" t="s">
        <v>81</v>
      </c>
      <c r="E13" s="41">
        <f>C3</f>
        <v>1000</v>
      </c>
      <c r="F13" s="42">
        <f t="shared" si="0"/>
        <v>2500</v>
      </c>
      <c r="G13" s="14"/>
      <c r="H13" s="14"/>
      <c r="I13" s="14"/>
      <c r="J13" s="53"/>
    </row>
    <row r="14" spans="1:10" x14ac:dyDescent="0.25">
      <c r="A14" s="39" t="s">
        <v>75</v>
      </c>
      <c r="B14" s="16" t="s">
        <v>82</v>
      </c>
      <c r="C14" s="40">
        <v>0</v>
      </c>
      <c r="D14" s="38" t="s">
        <v>81</v>
      </c>
      <c r="E14" s="41">
        <f>C3</f>
        <v>1000</v>
      </c>
      <c r="F14" s="42">
        <f t="shared" si="0"/>
        <v>1000</v>
      </c>
      <c r="G14" s="14"/>
      <c r="H14" s="14"/>
      <c r="I14" s="14"/>
      <c r="J14" s="53"/>
    </row>
    <row r="15" spans="1:10" x14ac:dyDescent="0.25">
      <c r="A15" s="39" t="s">
        <v>76</v>
      </c>
      <c r="B15" s="16" t="s">
        <v>81</v>
      </c>
      <c r="C15" s="40">
        <f>B3</f>
        <v>1500</v>
      </c>
      <c r="D15" s="38" t="s">
        <v>81</v>
      </c>
      <c r="E15" s="41">
        <f>C3</f>
        <v>1000</v>
      </c>
      <c r="F15" s="42">
        <f t="shared" si="0"/>
        <v>2500</v>
      </c>
      <c r="G15" s="14"/>
      <c r="H15" s="14"/>
      <c r="I15" s="14"/>
      <c r="J15" s="53"/>
    </row>
    <row r="16" spans="1:10" x14ac:dyDescent="0.25">
      <c r="A16" s="39" t="s">
        <v>77</v>
      </c>
      <c r="B16" s="16" t="s">
        <v>82</v>
      </c>
      <c r="C16" s="40">
        <v>0</v>
      </c>
      <c r="D16" s="38" t="s">
        <v>81</v>
      </c>
      <c r="E16" s="41">
        <f>C3</f>
        <v>1000</v>
      </c>
      <c r="F16" s="42">
        <f t="shared" si="0"/>
        <v>1000</v>
      </c>
      <c r="G16" s="14"/>
      <c r="H16" s="14"/>
      <c r="I16" s="14"/>
      <c r="J16" s="53"/>
    </row>
    <row r="17" spans="1:10" x14ac:dyDescent="0.25">
      <c r="A17" s="39" t="s">
        <v>78</v>
      </c>
      <c r="B17" s="16" t="s">
        <v>81</v>
      </c>
      <c r="C17" s="40">
        <f>B3</f>
        <v>1500</v>
      </c>
      <c r="D17" s="38" t="s">
        <v>82</v>
      </c>
      <c r="E17" s="41">
        <v>0</v>
      </c>
      <c r="F17" s="42">
        <f t="shared" si="0"/>
        <v>1500</v>
      </c>
      <c r="G17" s="14"/>
      <c r="H17" s="14"/>
      <c r="I17" s="14"/>
      <c r="J17" s="53"/>
    </row>
    <row r="18" spans="1:10" x14ac:dyDescent="0.25">
      <c r="A18" s="39" t="s">
        <v>79</v>
      </c>
      <c r="B18" s="16" t="s">
        <v>81</v>
      </c>
      <c r="C18" s="40">
        <f>B3</f>
        <v>1500</v>
      </c>
      <c r="D18" s="38" t="s">
        <v>81</v>
      </c>
      <c r="E18" s="41">
        <f>C3</f>
        <v>1000</v>
      </c>
      <c r="F18" s="42">
        <f t="shared" si="0"/>
        <v>2500</v>
      </c>
      <c r="G18" s="14"/>
      <c r="H18" s="14"/>
      <c r="I18" s="14"/>
      <c r="J18" s="53"/>
    </row>
    <row r="19" spans="1:10" x14ac:dyDescent="0.25">
      <c r="A19" s="39" t="s">
        <v>80</v>
      </c>
      <c r="B19" s="16" t="s">
        <v>81</v>
      </c>
      <c r="C19" s="40">
        <f>B3</f>
        <v>1500</v>
      </c>
      <c r="D19" s="38" t="s">
        <v>81</v>
      </c>
      <c r="E19" s="41">
        <f>C3</f>
        <v>1000</v>
      </c>
      <c r="F19" s="42">
        <f t="shared" si="0"/>
        <v>2500</v>
      </c>
      <c r="G19" s="14"/>
      <c r="H19" s="14"/>
      <c r="I19" s="14"/>
      <c r="J19" s="53"/>
    </row>
    <row r="20" spans="1:10" ht="18.75" x14ac:dyDescent="0.3">
      <c r="A20" s="56"/>
      <c r="B20" s="57"/>
      <c r="C20" s="57"/>
      <c r="D20" s="57"/>
      <c r="E20" s="57"/>
      <c r="F20" s="58">
        <f>SUM(F5:F19)</f>
        <v>29500</v>
      </c>
      <c r="G20" s="57"/>
      <c r="H20" s="57"/>
      <c r="I20" s="57"/>
      <c r="J20" s="59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Billing Matrix</vt:lpstr>
      <vt:lpstr>Manhole Rehabilitation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Steward</dc:creator>
  <cp:lastModifiedBy>Gunnar Steward</cp:lastModifiedBy>
  <cp:lastPrinted>2020-05-02T18:47:39Z</cp:lastPrinted>
  <dcterms:created xsi:type="dcterms:W3CDTF">2020-04-25T02:57:37Z</dcterms:created>
  <dcterms:modified xsi:type="dcterms:W3CDTF">2020-05-02T22:29:23Z</dcterms:modified>
</cp:coreProperties>
</file>